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Oudewordel\Desktop\Beurs LVMN\Beurs 2021\Boekje voor de leden 2021\ALV 2021 LVMN\"/>
    </mc:Choice>
  </mc:AlternateContent>
  <xr:revisionPtr revIDLastSave="0" documentId="8_{18149300-D418-44C2-8283-969546CAD4E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alans 31-12-2020" sheetId="4" r:id="rId1"/>
  </sheets>
  <definedNames>
    <definedName name="_xlnm.Print_Area" localSheetId="0">'Balans 31-12-2020'!$B$1:$R$55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4" l="1"/>
  <c r="P52" i="4"/>
  <c r="R52" i="4" s="1"/>
  <c r="R5" i="4"/>
  <c r="N54" i="4"/>
  <c r="N23" i="4" s="1"/>
  <c r="N31" i="4" s="1"/>
  <c r="N18" i="4"/>
  <c r="D22" i="4"/>
  <c r="R22" i="4" s="1"/>
  <c r="W87" i="4"/>
  <c r="W81" i="4"/>
  <c r="W73" i="4"/>
  <c r="W77" i="4" s="1"/>
  <c r="W68" i="4"/>
  <c r="R68" i="4"/>
  <c r="U64" i="4"/>
  <c r="S64" i="4"/>
  <c r="R64" i="4"/>
  <c r="H63" i="4"/>
  <c r="W62" i="4"/>
  <c r="W61" i="4"/>
  <c r="W64" i="4" s="1"/>
  <c r="L54" i="4"/>
  <c r="L23" i="4" s="1"/>
  <c r="L31" i="4" s="1"/>
  <c r="F54" i="4"/>
  <c r="F23" i="4" s="1"/>
  <c r="F31" i="4" s="1"/>
  <c r="D54" i="4"/>
  <c r="R50" i="4"/>
  <c r="H50" i="4"/>
  <c r="H54" i="4" s="1"/>
  <c r="H23" i="4" s="1"/>
  <c r="H31" i="4" s="1"/>
  <c r="R49" i="4"/>
  <c r="R48" i="4"/>
  <c r="R47" i="4"/>
  <c r="R46" i="4"/>
  <c r="R45" i="4"/>
  <c r="R41" i="4"/>
  <c r="R40" i="4"/>
  <c r="R39" i="4"/>
  <c r="R38" i="4"/>
  <c r="J37" i="4"/>
  <c r="J54" i="4" s="1"/>
  <c r="J23" i="4" s="1"/>
  <c r="J31" i="4" s="1"/>
  <c r="R36" i="4"/>
  <c r="R35" i="4"/>
  <c r="R28" i="4"/>
  <c r="Y26" i="4"/>
  <c r="R26" i="4"/>
  <c r="D23" i="4"/>
  <c r="D31" i="4" s="1"/>
  <c r="P18" i="4"/>
  <c r="H18" i="4"/>
  <c r="F18" i="4"/>
  <c r="D18" i="4"/>
  <c r="R16" i="4"/>
  <c r="R14" i="4"/>
  <c r="R13" i="4"/>
  <c r="R11" i="4"/>
  <c r="L10" i="4"/>
  <c r="L18" i="4" s="1"/>
  <c r="J9" i="4"/>
  <c r="J18" i="4" s="1"/>
  <c r="R7" i="4"/>
  <c r="R9" i="4" l="1"/>
  <c r="R10" i="4"/>
  <c r="R18" i="4" s="1"/>
  <c r="R37" i="4"/>
  <c r="R54" i="4" s="1"/>
  <c r="P54" i="4"/>
  <c r="P23" i="4" s="1"/>
  <c r="P31" i="4" s="1"/>
  <c r="S12" i="4" l="1"/>
  <c r="R23" i="4"/>
  <c r="R31" i="4" s="1"/>
</calcChain>
</file>

<file path=xl/sharedStrings.xml><?xml version="1.0" encoding="utf-8"?>
<sst xmlns="http://schemas.openxmlformats.org/spreadsheetml/2006/main" count="82" uniqueCount="66">
  <si>
    <t>Omzet</t>
  </si>
  <si>
    <t>Advocaatkosten</t>
  </si>
  <si>
    <t>Subsidie</t>
  </si>
  <si>
    <t>Vooruitbetaalde huur</t>
  </si>
  <si>
    <t>Waarborgsom huur</t>
  </si>
  <si>
    <t>Omzetbelasting</t>
  </si>
  <si>
    <t>Nog te ontvangen subsidies</t>
  </si>
  <si>
    <t>Rabobankrekening</t>
  </si>
  <si>
    <t>Stortingen</t>
  </si>
  <si>
    <t>Resultaat boekjaar</t>
  </si>
  <si>
    <t>Leningen</t>
  </si>
  <si>
    <t>Vooruitontvangen contributies</t>
  </si>
  <si>
    <t>Lidmaatschap contributies</t>
  </si>
  <si>
    <t>Omzet cursussen</t>
  </si>
  <si>
    <t>Omzet beurs</t>
  </si>
  <si>
    <t>Subsidies</t>
  </si>
  <si>
    <t>Giften</t>
  </si>
  <si>
    <t>Huur</t>
  </si>
  <si>
    <t>Kosten smeden</t>
  </si>
  <si>
    <t>Kosten beurs</t>
  </si>
  <si>
    <t>Kosten slijpen</t>
  </si>
  <si>
    <t>Catering</t>
  </si>
  <si>
    <t>Overige kosten</t>
  </si>
  <si>
    <t>Resultaat</t>
  </si>
  <si>
    <t>Bankmutaties</t>
  </si>
  <si>
    <t>Nog te ontv</t>
  </si>
  <si>
    <t>Kas betaald</t>
  </si>
  <si>
    <t>Splitsing kosten</t>
  </si>
  <si>
    <t>Eindbalans</t>
  </si>
  <si>
    <t>Notariskosten</t>
  </si>
  <si>
    <t>Afdracht omzetbelasting</t>
  </si>
  <si>
    <t>Voordruk omzetbelasting</t>
  </si>
  <si>
    <t>Af te dragen omzetbelasting</t>
  </si>
  <si>
    <t>Omzet beurs verlegd</t>
  </si>
  <si>
    <t xml:space="preserve">Omzet beurs </t>
  </si>
  <si>
    <t>Af te dragen btw</t>
  </si>
  <si>
    <t>Btw in omzet beurs € 6.270,06/121*21</t>
  </si>
  <si>
    <t>Btw in omzet cursus € 9.689,16/121*21</t>
  </si>
  <si>
    <t>Omzet curus</t>
  </si>
  <si>
    <t>Btw voorduk in kosten beurs volgens overzicht</t>
  </si>
  <si>
    <t>Te vorderen btw</t>
  </si>
  <si>
    <t>Kosten voorh</t>
  </si>
  <si>
    <t>Algemene kosten</t>
  </si>
  <si>
    <t>Storting 5-8-2020 € 800</t>
  </si>
  <si>
    <t>Notariskosten € 200</t>
  </si>
  <si>
    <t>Advocaatkosten € 872,53</t>
  </si>
  <si>
    <t>af te dragen</t>
  </si>
  <si>
    <t>Voordruk</t>
  </si>
  <si>
    <t>Afdracht</t>
  </si>
  <si>
    <t xml:space="preserve">3e kw </t>
  </si>
  <si>
    <t>4e kw</t>
  </si>
  <si>
    <t>Omzet verlegd</t>
  </si>
  <si>
    <t>x 21%</t>
  </si>
  <si>
    <t>Totaal terug te vorderen</t>
  </si>
  <si>
    <t>Reeds aanggegven</t>
  </si>
  <si>
    <t>Suppletie 2020</t>
  </si>
  <si>
    <t>Balans 31-12-2020</t>
  </si>
  <si>
    <t>4e kwartaal 2020</t>
  </si>
  <si>
    <t>Schenkingen</t>
  </si>
  <si>
    <t>Administratie 2020</t>
  </si>
  <si>
    <t>Inveraris en inrichting accommodatie</t>
  </si>
  <si>
    <t>Afschrijving</t>
  </si>
  <si>
    <t>inventaris</t>
  </si>
  <si>
    <t>Afschrijving inventaris</t>
  </si>
  <si>
    <t>Machines smeden en slijpen</t>
  </si>
  <si>
    <t>Afschrijvingskosten (€ 5.295,15 x 20% x 1/2 jaar)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</si>
</sst>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14" fontId="0" fillId="0" borderId="0" xfId="0" applyNumberFormat="1"/>
    <xf numFmtId="43" fontId="0" fillId="0" borderId="1" xfId="1" applyFont="1" applyBorder="1"/>
    <xf numFmtId="43" fontId="0" fillId="0" borderId="0" xfId="0" applyNumberFormat="1"/>
    <xf numFmtId="43" fontId="0" fillId="0" borderId="0" xfId="1" applyFont="1" applyBorder="1"/>
    <xf numFmtId="43" fontId="0" fillId="0" borderId="2" xfId="1" applyFont="1" applyBorder="1"/>
    <xf numFmtId="164" fontId="0" fillId="0" borderId="0" xfId="1" applyNumberFormat="1" applyFont="1"/>
    <xf numFmtId="164" fontId="0" fillId="0" borderId="1" xfId="1" applyNumberFormat="1" applyFont="1" applyBorder="1"/>
    <xf numFmtId="0" fontId="2" fillId="0" borderId="0" xfId="0" applyFont="1"/>
    <xf numFmtId="164" fontId="0" fillId="0" borderId="2" xfId="1" applyNumberFormat="1" applyFont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90"/>
  <sheetViews>
    <sheetView tabSelected="1" workbookViewId="0">
      <selection activeCell="J1" sqref="J1"/>
    </sheetView>
  </sheetViews>
  <sheetFormatPr defaultRowHeight="15" x14ac:dyDescent="0.25"/>
  <cols>
    <col min="2" max="2" width="30.42578125" customWidth="1"/>
    <col min="3" max="3" width="2.28515625" customWidth="1"/>
    <col min="4" max="4" width="16.140625" customWidth="1"/>
    <col min="5" max="5" width="2.85546875" customWidth="1"/>
    <col min="6" max="6" width="11.42578125" customWidth="1"/>
    <col min="7" max="7" width="2.85546875" customWidth="1"/>
    <col min="8" max="8" width="12" customWidth="1"/>
    <col min="9" max="9" width="3" customWidth="1"/>
    <col min="10" max="10" width="13.140625" customWidth="1"/>
    <col min="11" max="11" width="3.140625" customWidth="1"/>
    <col min="12" max="12" width="13.140625" customWidth="1"/>
    <col min="13" max="13" width="2.7109375" customWidth="1"/>
    <col min="14" max="14" width="13.140625" customWidth="1"/>
    <col min="15" max="15" width="2.85546875" customWidth="1"/>
    <col min="16" max="16" width="15.140625" customWidth="1"/>
    <col min="17" max="17" width="1.85546875" customWidth="1"/>
    <col min="18" max="18" width="10.5703125" customWidth="1"/>
    <col min="19" max="19" width="9.5703125" customWidth="1"/>
    <col min="20" max="20" width="3" customWidth="1"/>
    <col min="21" max="21" width="9.28515625" bestFit="1" customWidth="1"/>
    <col min="22" max="22" width="2" customWidth="1"/>
    <col min="23" max="23" width="9.7109375" bestFit="1" customWidth="1"/>
    <col min="25" max="25" width="12.42578125" customWidth="1"/>
  </cols>
  <sheetData>
    <row r="1" spans="2:20" x14ac:dyDescent="0.25">
      <c r="J1" t="s">
        <v>0</v>
      </c>
      <c r="L1" t="s">
        <v>41</v>
      </c>
      <c r="N1" t="s">
        <v>61</v>
      </c>
      <c r="R1" s="2">
        <v>44196</v>
      </c>
    </row>
    <row r="2" spans="2:20" x14ac:dyDescent="0.25">
      <c r="B2" t="s">
        <v>59</v>
      </c>
      <c r="D2" t="s">
        <v>24</v>
      </c>
      <c r="F2" t="s">
        <v>25</v>
      </c>
      <c r="H2" t="s">
        <v>26</v>
      </c>
      <c r="J2" t="s">
        <v>5</v>
      </c>
      <c r="L2" t="s">
        <v>5</v>
      </c>
      <c r="N2" t="s">
        <v>62</v>
      </c>
      <c r="P2" t="s">
        <v>27</v>
      </c>
      <c r="R2" t="s">
        <v>28</v>
      </c>
    </row>
    <row r="3" spans="2:20" x14ac:dyDescent="0.25">
      <c r="D3" s="1"/>
      <c r="R3" s="2"/>
    </row>
    <row r="4" spans="2:20" x14ac:dyDescent="0.25">
      <c r="D4" s="1"/>
    </row>
    <row r="5" spans="2:20" x14ac:dyDescent="0.25">
      <c r="B5" t="s">
        <v>60</v>
      </c>
      <c r="D5" s="1"/>
      <c r="N5">
        <v>-529.15</v>
      </c>
      <c r="P5" s="1">
        <v>5295.15</v>
      </c>
      <c r="R5" s="1">
        <f>SUM(D5:Q5)</f>
        <v>4766</v>
      </c>
    </row>
    <row r="6" spans="2:20" x14ac:dyDescent="0.25">
      <c r="D6" s="1"/>
    </row>
    <row r="7" spans="2:20" x14ac:dyDescent="0.25">
      <c r="B7" t="s">
        <v>4</v>
      </c>
      <c r="D7" s="1">
        <v>1890.62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f>SUM(D7:Q7)</f>
        <v>1890.62</v>
      </c>
    </row>
    <row r="8" spans="2:20" x14ac:dyDescent="0.25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20" x14ac:dyDescent="0.25">
      <c r="B9" t="s">
        <v>32</v>
      </c>
      <c r="D9" s="1"/>
      <c r="E9" s="1"/>
      <c r="F9" s="1"/>
      <c r="G9" s="1"/>
      <c r="H9" s="1"/>
      <c r="I9" s="1"/>
      <c r="J9" s="1">
        <f>-1088.19-1681.59</f>
        <v>-2769.7799999999997</v>
      </c>
      <c r="K9" s="1"/>
      <c r="L9" s="1"/>
      <c r="M9" s="1"/>
      <c r="N9" s="1"/>
      <c r="O9" s="1"/>
      <c r="P9" s="1"/>
      <c r="Q9" s="1"/>
      <c r="R9" s="1">
        <f>SUM(D9:Q9)</f>
        <v>-2769.7799999999997</v>
      </c>
    </row>
    <row r="10" spans="2:20" x14ac:dyDescent="0.25">
      <c r="B10" t="s">
        <v>31</v>
      </c>
      <c r="D10" s="1"/>
      <c r="E10" s="1"/>
      <c r="F10" s="1"/>
      <c r="G10" s="1"/>
      <c r="H10" s="1"/>
      <c r="I10" s="1"/>
      <c r="J10" s="1"/>
      <c r="K10" s="1"/>
      <c r="L10" s="1">
        <f>1029.16+2529.67</f>
        <v>3558.83</v>
      </c>
      <c r="M10" s="1"/>
      <c r="N10" s="1"/>
      <c r="O10" s="1"/>
      <c r="P10" s="1"/>
      <c r="Q10" s="1"/>
      <c r="R10" s="1">
        <f>SUM(D10:Q10)</f>
        <v>3558.83</v>
      </c>
    </row>
    <row r="11" spans="2:20" x14ac:dyDescent="0.25">
      <c r="B11" t="s">
        <v>30</v>
      </c>
      <c r="D11" s="1">
        <v>-623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6">
        <f>SUM(D11:Q11)</f>
        <v>-623</v>
      </c>
    </row>
    <row r="12" spans="2:20" x14ac:dyDescent="0.25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">
        <f>SUM(R9:R11)</f>
        <v>166.05000000000018</v>
      </c>
      <c r="T12" s="4"/>
    </row>
    <row r="13" spans="2:20" x14ac:dyDescent="0.25">
      <c r="B13" t="s">
        <v>6</v>
      </c>
      <c r="D13" s="1"/>
      <c r="E13" s="1"/>
      <c r="F13" s="1">
        <v>1169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f>SUM(D13:Q13)</f>
        <v>1169</v>
      </c>
    </row>
    <row r="14" spans="2:20" x14ac:dyDescent="0.25">
      <c r="B14" t="s">
        <v>3</v>
      </c>
      <c r="D14" s="1">
        <v>945.31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f>SUM(D14:Q14)</f>
        <v>945.31</v>
      </c>
    </row>
    <row r="15" spans="2:20" x14ac:dyDescent="0.2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20" x14ac:dyDescent="0.25">
      <c r="B16" t="s">
        <v>7</v>
      </c>
      <c r="D16" s="1">
        <v>2536.36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f>SUM(D16:Q16)</f>
        <v>2536.36</v>
      </c>
    </row>
    <row r="17" spans="2:25" x14ac:dyDescent="0.2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25" ht="15.75" thickBot="1" x14ac:dyDescent="0.3">
      <c r="D18" s="3">
        <f>SUM(D3:D16)</f>
        <v>4749.29</v>
      </c>
      <c r="E18" s="1"/>
      <c r="F18" s="3">
        <f>SUM(F3:F16)</f>
        <v>1169</v>
      </c>
      <c r="G18" s="1"/>
      <c r="H18" s="3">
        <f>SUM(H3:H16)</f>
        <v>0</v>
      </c>
      <c r="I18" s="1"/>
      <c r="J18" s="3">
        <f>SUM(J3:J16)</f>
        <v>-2769.7799999999997</v>
      </c>
      <c r="K18" s="5"/>
      <c r="L18" s="3">
        <f>SUM(L3:L16)</f>
        <v>3558.83</v>
      </c>
      <c r="M18" s="5"/>
      <c r="N18" s="3">
        <f>SUM(N3:N16)</f>
        <v>-529.15</v>
      </c>
      <c r="O18" s="1"/>
      <c r="P18" s="3">
        <f>SUM(P3:P16)</f>
        <v>5295.15</v>
      </c>
      <c r="Q18" s="1"/>
      <c r="R18" s="3">
        <f>SUM(R3:R16)</f>
        <v>11473.34</v>
      </c>
    </row>
    <row r="19" spans="2:25" ht="15.75" thickTop="1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25" x14ac:dyDescent="0.2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25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25" x14ac:dyDescent="0.25">
      <c r="B22" t="s">
        <v>8</v>
      </c>
      <c r="D22" s="1">
        <f>1700+130+800</f>
        <v>2630</v>
      </c>
      <c r="E22" s="1"/>
      <c r="F22" s="1"/>
      <c r="G22" s="1"/>
      <c r="H22" s="1">
        <v>1072.53</v>
      </c>
      <c r="I22" s="1"/>
      <c r="J22" s="1"/>
      <c r="K22" s="1"/>
      <c r="L22" s="1"/>
      <c r="M22" s="1"/>
      <c r="N22" s="1"/>
      <c r="O22" s="1"/>
      <c r="P22" s="1"/>
      <c r="Q22" s="1"/>
      <c r="R22" s="1">
        <f>SUM(D22:Q22)</f>
        <v>3702.5299999999997</v>
      </c>
      <c r="U22" t="s">
        <v>43</v>
      </c>
    </row>
    <row r="23" spans="2:25" x14ac:dyDescent="0.25">
      <c r="B23" t="s">
        <v>9</v>
      </c>
      <c r="D23" s="1">
        <f>+D54</f>
        <v>-2080.7099999999991</v>
      </c>
      <c r="E23" s="1"/>
      <c r="F23" s="1">
        <f>+F54</f>
        <v>1169</v>
      </c>
      <c r="G23" s="1"/>
      <c r="H23" s="1">
        <f>+H54</f>
        <v>-1072.5300000000002</v>
      </c>
      <c r="I23" s="1"/>
      <c r="J23" s="1">
        <f>+J54</f>
        <v>-2769.78</v>
      </c>
      <c r="K23" s="1"/>
      <c r="L23" s="1">
        <f>+L54</f>
        <v>3558.83</v>
      </c>
      <c r="M23" s="1"/>
      <c r="N23" s="1">
        <f>+N54</f>
        <v>-529.15</v>
      </c>
      <c r="O23" s="1"/>
      <c r="P23" s="1">
        <f>+P54</f>
        <v>5295.1500000000015</v>
      </c>
      <c r="Q23" s="1"/>
      <c r="R23" s="1">
        <f>SUM(D23:Q23)</f>
        <v>3570.8100000000018</v>
      </c>
      <c r="U23" t="s">
        <v>45</v>
      </c>
      <c r="Y23">
        <v>1217.93</v>
      </c>
    </row>
    <row r="24" spans="2:25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U24" t="s">
        <v>44</v>
      </c>
      <c r="Y24">
        <v>-345.4</v>
      </c>
    </row>
    <row r="25" spans="2:25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25" x14ac:dyDescent="0.25">
      <c r="B26" t="s">
        <v>10</v>
      </c>
      <c r="D26" s="1">
        <v>3500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f>SUM(D26:Q26)</f>
        <v>3500</v>
      </c>
      <c r="Y26">
        <f>SUM(Y23:Y25)</f>
        <v>872.53000000000009</v>
      </c>
    </row>
    <row r="27" spans="2:25" x14ac:dyDescent="0.2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25" x14ac:dyDescent="0.25">
      <c r="B28" t="s">
        <v>11</v>
      </c>
      <c r="D28" s="1">
        <v>700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>
        <f>SUM(D28:Q28)</f>
        <v>700</v>
      </c>
    </row>
    <row r="29" spans="2:25" x14ac:dyDescent="0.2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25" x14ac:dyDescent="0.2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25" ht="15.75" thickBot="1" x14ac:dyDescent="0.3">
      <c r="D31" s="3">
        <f>SUM(D22:D28)</f>
        <v>4749.2900000000009</v>
      </c>
      <c r="E31" s="1"/>
      <c r="F31" s="3">
        <f>SUM(F22:F28)</f>
        <v>1169</v>
      </c>
      <c r="G31" s="1"/>
      <c r="H31" s="3">
        <f>SUM(H22:H28)</f>
        <v>0</v>
      </c>
      <c r="I31" s="1"/>
      <c r="J31" s="3">
        <f>SUM(J22:J28)</f>
        <v>-2769.78</v>
      </c>
      <c r="K31" s="5"/>
      <c r="L31" s="3">
        <f>SUM(L22:L28)</f>
        <v>3558.83</v>
      </c>
      <c r="M31" s="5"/>
      <c r="N31" s="3">
        <f>SUM(N22:N28)</f>
        <v>-529.15</v>
      </c>
      <c r="O31" s="1"/>
      <c r="P31" s="3">
        <f>SUM(P22:P28)</f>
        <v>5295.1500000000015</v>
      </c>
      <c r="Q31" s="1"/>
      <c r="R31" s="3">
        <f>SUM(R22:R28)</f>
        <v>11473.340000000002</v>
      </c>
    </row>
    <row r="32" spans="2:25" ht="15.75" thickTop="1" x14ac:dyDescent="0.2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21" x14ac:dyDescent="0.2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21" x14ac:dyDescent="0.2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21" x14ac:dyDescent="0.25">
      <c r="B35" t="s">
        <v>12</v>
      </c>
      <c r="D35" s="1"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>
        <f t="shared" ref="R35:R43" si="0">SUM(D35:Q35)</f>
        <v>0</v>
      </c>
    </row>
    <row r="36" spans="2:21" x14ac:dyDescent="0.25">
      <c r="B36" t="s">
        <v>13</v>
      </c>
      <c r="D36" s="1">
        <v>9689.16</v>
      </c>
      <c r="E36" s="1"/>
      <c r="F36" s="1"/>
      <c r="G36" s="1"/>
      <c r="H36" s="1"/>
      <c r="I36" s="1"/>
      <c r="J36" s="1">
        <v>-1681.59</v>
      </c>
      <c r="K36" s="1"/>
      <c r="L36" s="1"/>
      <c r="M36" s="1"/>
      <c r="N36" s="1"/>
      <c r="O36" s="1"/>
      <c r="P36" s="1"/>
      <c r="Q36" s="1"/>
      <c r="R36" s="1">
        <f t="shared" si="0"/>
        <v>8007.57</v>
      </c>
    </row>
    <row r="37" spans="2:21" x14ac:dyDescent="0.25">
      <c r="B37" t="s">
        <v>14</v>
      </c>
      <c r="D37" s="1">
        <v>6431.22</v>
      </c>
      <c r="E37" s="1"/>
      <c r="F37" s="1"/>
      <c r="G37" s="1"/>
      <c r="H37" s="1"/>
      <c r="I37" s="1"/>
      <c r="J37" s="1">
        <f>-161.16-1088.19</f>
        <v>-1249.3500000000001</v>
      </c>
      <c r="K37" s="1"/>
      <c r="L37" s="1"/>
      <c r="M37" s="1"/>
      <c r="N37" s="1"/>
      <c r="O37" s="1"/>
      <c r="P37" s="1"/>
      <c r="Q37" s="1"/>
      <c r="R37" s="1">
        <f t="shared" si="0"/>
        <v>5181.87</v>
      </c>
    </row>
    <row r="38" spans="2:21" x14ac:dyDescent="0.25">
      <c r="B38" t="s">
        <v>33</v>
      </c>
      <c r="D38" s="1"/>
      <c r="E38" s="1"/>
      <c r="F38" s="1"/>
      <c r="G38" s="1"/>
      <c r="H38" s="1"/>
      <c r="I38" s="1"/>
      <c r="J38" s="1">
        <v>161.16</v>
      </c>
      <c r="K38" s="1"/>
      <c r="L38" s="1"/>
      <c r="M38" s="1"/>
      <c r="N38" s="1"/>
      <c r="O38" s="1"/>
      <c r="P38" s="1"/>
      <c r="Q38" s="1"/>
      <c r="R38" s="1">
        <f t="shared" si="0"/>
        <v>161.16</v>
      </c>
    </row>
    <row r="39" spans="2:21" x14ac:dyDescent="0.25">
      <c r="B39" t="s">
        <v>15</v>
      </c>
      <c r="D39" s="1">
        <v>2000</v>
      </c>
      <c r="E39" s="1"/>
      <c r="F39" s="1">
        <v>1169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>
        <f t="shared" si="0"/>
        <v>3169</v>
      </c>
    </row>
    <row r="40" spans="2:21" x14ac:dyDescent="0.25">
      <c r="B40" t="s">
        <v>16</v>
      </c>
      <c r="D40" s="1"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>
        <f t="shared" si="0"/>
        <v>0</v>
      </c>
      <c r="U40" t="s">
        <v>43</v>
      </c>
    </row>
    <row r="41" spans="2:21" x14ac:dyDescent="0.25">
      <c r="B41" t="s">
        <v>58</v>
      </c>
      <c r="D41" s="1"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>
        <f t="shared" si="0"/>
        <v>0</v>
      </c>
      <c r="U41" t="s">
        <v>45</v>
      </c>
    </row>
    <row r="42" spans="2:21" x14ac:dyDescent="0.2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U42" t="s">
        <v>44</v>
      </c>
    </row>
    <row r="43" spans="2:21" x14ac:dyDescent="0.25">
      <c r="B43" t="s">
        <v>63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v>-529.15</v>
      </c>
      <c r="O43" s="1"/>
      <c r="P43" s="1"/>
      <c r="Q43" s="1"/>
      <c r="R43" s="1">
        <f t="shared" si="0"/>
        <v>-529.15</v>
      </c>
    </row>
    <row r="44" spans="2:21" x14ac:dyDescent="0.2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21" x14ac:dyDescent="0.25">
      <c r="B45" t="s">
        <v>19</v>
      </c>
      <c r="D45" s="1">
        <v>-6435.15</v>
      </c>
      <c r="E45" s="1"/>
      <c r="F45" s="1"/>
      <c r="G45" s="1"/>
      <c r="H45" s="1"/>
      <c r="I45" s="1"/>
      <c r="J45" s="1"/>
      <c r="K45" s="1"/>
      <c r="L45" s="1">
        <v>1029.1600000000001</v>
      </c>
      <c r="M45" s="1"/>
      <c r="N45" s="1"/>
      <c r="O45" s="1"/>
      <c r="P45" s="1"/>
      <c r="Q45" s="1"/>
      <c r="R45" s="1">
        <f t="shared" ref="R45:R50" si="1">SUM(D45:Q45)</f>
        <v>-5405.99</v>
      </c>
    </row>
    <row r="46" spans="2:21" x14ac:dyDescent="0.25">
      <c r="B46" t="s">
        <v>18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>
        <v>-163.25</v>
      </c>
      <c r="Q46" s="1"/>
      <c r="R46" s="1">
        <f t="shared" si="1"/>
        <v>-163.25</v>
      </c>
    </row>
    <row r="47" spans="2:21" x14ac:dyDescent="0.25">
      <c r="B47" t="s">
        <v>20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>
        <v>-61.53</v>
      </c>
      <c r="Q47" s="1"/>
      <c r="R47" s="1">
        <f t="shared" si="1"/>
        <v>-61.53</v>
      </c>
    </row>
    <row r="48" spans="2:21" x14ac:dyDescent="0.25">
      <c r="B48" t="s">
        <v>21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>
        <v>-274.04000000000002</v>
      </c>
      <c r="Q48" s="1"/>
      <c r="R48" s="1">
        <f t="shared" si="1"/>
        <v>-274.04000000000002</v>
      </c>
    </row>
    <row r="49" spans="2:25" x14ac:dyDescent="0.25">
      <c r="B49" t="s">
        <v>17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>
        <v>-3125</v>
      </c>
      <c r="Q49" s="1"/>
      <c r="R49" s="1">
        <f t="shared" si="1"/>
        <v>-3125</v>
      </c>
    </row>
    <row r="50" spans="2:25" x14ac:dyDescent="0.25">
      <c r="B50" t="s">
        <v>22</v>
      </c>
      <c r="D50" s="1">
        <v>-13765.94</v>
      </c>
      <c r="E50" s="1"/>
      <c r="F50" s="1"/>
      <c r="G50" s="1"/>
      <c r="H50" s="1">
        <f>-200-1217.93+345.4</f>
        <v>-1072.5300000000002</v>
      </c>
      <c r="I50" s="1"/>
      <c r="J50" s="1"/>
      <c r="K50" s="1"/>
      <c r="L50" s="1">
        <v>2529.67</v>
      </c>
      <c r="M50" s="1"/>
      <c r="N50" s="1"/>
      <c r="O50" s="1"/>
      <c r="P50" s="1">
        <v>10869.54</v>
      </c>
      <c r="Q50" s="1"/>
      <c r="R50" s="1">
        <f t="shared" si="1"/>
        <v>-1439.2600000000002</v>
      </c>
    </row>
    <row r="51" spans="2:25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25" x14ac:dyDescent="0.25">
      <c r="B52" t="s">
        <v>64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>
        <f>-1240.65-709.92</f>
        <v>-1950.5700000000002</v>
      </c>
      <c r="Q52" s="1"/>
      <c r="R52" s="1">
        <f>SUM(D52:Q52)</f>
        <v>-1950.5700000000002</v>
      </c>
    </row>
    <row r="53" spans="2:25" x14ac:dyDescent="0.2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25" ht="15.75" thickBot="1" x14ac:dyDescent="0.3">
      <c r="B54" t="s">
        <v>23</v>
      </c>
      <c r="D54" s="3">
        <f>SUM(D35:D52)</f>
        <v>-2080.7099999999991</v>
      </c>
      <c r="E54" s="1"/>
      <c r="F54" s="3">
        <f>SUM(F35:F52)</f>
        <v>1169</v>
      </c>
      <c r="G54" s="1"/>
      <c r="H54" s="3">
        <f>SUM(H35:H52)</f>
        <v>-1072.5300000000002</v>
      </c>
      <c r="I54" s="1"/>
      <c r="J54" s="3">
        <f>SUM(J35:J52)</f>
        <v>-2769.78</v>
      </c>
      <c r="K54" s="5"/>
      <c r="L54" s="3">
        <f>SUM(L35:L52)</f>
        <v>3558.83</v>
      </c>
      <c r="M54" s="5"/>
      <c r="N54" s="3">
        <f>SUM(N35:N52)</f>
        <v>-529.15</v>
      </c>
      <c r="O54" s="1"/>
      <c r="P54" s="3">
        <f>SUM(P35:P52)</f>
        <v>5295.1500000000015</v>
      </c>
      <c r="Q54" s="1"/>
      <c r="R54" s="3">
        <f>SUM(R35:R52)</f>
        <v>3570.8099999999972</v>
      </c>
      <c r="V54" s="1"/>
      <c r="Y54" s="4"/>
    </row>
    <row r="55" spans="2:25" ht="15.75" thickTop="1" x14ac:dyDescent="0.2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V55" s="1"/>
      <c r="Y55" s="4"/>
    </row>
    <row r="56" spans="2:25" x14ac:dyDescent="0.25">
      <c r="V56" s="1"/>
      <c r="Y56" s="4"/>
    </row>
    <row r="57" spans="2:25" x14ac:dyDescent="0.25">
      <c r="V57" s="1"/>
      <c r="Y57" s="4"/>
    </row>
    <row r="58" spans="2:25" x14ac:dyDescent="0.25">
      <c r="V58" s="1"/>
      <c r="Y58" s="4"/>
    </row>
    <row r="59" spans="2:25" x14ac:dyDescent="0.25">
      <c r="B59" t="s">
        <v>29</v>
      </c>
      <c r="H59" s="1">
        <v>200</v>
      </c>
      <c r="I59" s="1"/>
      <c r="J59" s="1"/>
      <c r="K59" s="1"/>
      <c r="L59" s="1"/>
      <c r="M59" s="1"/>
      <c r="N59" s="1"/>
      <c r="R59" t="s">
        <v>0</v>
      </c>
      <c r="S59" t="s">
        <v>46</v>
      </c>
      <c r="U59" t="s">
        <v>47</v>
      </c>
      <c r="V59" s="1"/>
      <c r="W59" t="s">
        <v>48</v>
      </c>
      <c r="Y59" s="4"/>
    </row>
    <row r="60" spans="2:25" x14ac:dyDescent="0.25">
      <c r="B60" t="s">
        <v>1</v>
      </c>
      <c r="H60" s="1">
        <v>1217.93</v>
      </c>
      <c r="I60" s="1"/>
      <c r="J60" s="1"/>
      <c r="K60" s="1"/>
      <c r="L60" s="1"/>
      <c r="M60" s="1"/>
      <c r="N60" s="1"/>
      <c r="V60" s="1"/>
      <c r="Y60" s="4"/>
    </row>
    <row r="61" spans="2:25" x14ac:dyDescent="0.25">
      <c r="B61" t="s">
        <v>1</v>
      </c>
      <c r="H61" s="1">
        <v>-345.4</v>
      </c>
      <c r="I61" s="1"/>
      <c r="J61" s="1"/>
      <c r="K61" s="1"/>
      <c r="L61" s="1"/>
      <c r="M61" s="1"/>
      <c r="N61" s="1"/>
      <c r="P61" t="s">
        <v>49</v>
      </c>
      <c r="R61" s="7">
        <v>12109</v>
      </c>
      <c r="S61" s="7">
        <v>2543</v>
      </c>
      <c r="T61" s="7"/>
      <c r="U61" s="7">
        <v>3166</v>
      </c>
      <c r="V61" s="7"/>
      <c r="W61" s="7">
        <f>+S61-U61</f>
        <v>-623</v>
      </c>
      <c r="Y61" s="4"/>
    </row>
    <row r="62" spans="2:25" x14ac:dyDescent="0.25">
      <c r="H62" s="1"/>
      <c r="I62" s="1"/>
      <c r="J62" s="1"/>
      <c r="K62" s="1"/>
      <c r="L62" s="1"/>
      <c r="M62" s="1"/>
      <c r="N62" s="1"/>
      <c r="P62" t="s">
        <v>50</v>
      </c>
      <c r="R62" s="7"/>
      <c r="S62" s="7"/>
      <c r="T62" s="7"/>
      <c r="U62" s="7">
        <v>497</v>
      </c>
      <c r="V62" s="7"/>
      <c r="W62" s="7">
        <f>+S62-U62</f>
        <v>-497</v>
      </c>
    </row>
    <row r="63" spans="2:25" x14ac:dyDescent="0.25">
      <c r="H63" s="1">
        <f>SUM(H59:H62)</f>
        <v>1072.5300000000002</v>
      </c>
      <c r="I63" s="1"/>
      <c r="J63" s="1"/>
      <c r="K63" s="1"/>
      <c r="L63" s="1"/>
      <c r="M63" s="1"/>
      <c r="N63" s="1"/>
      <c r="R63" s="7"/>
      <c r="S63" s="7"/>
      <c r="T63" s="7"/>
      <c r="U63" s="7"/>
      <c r="V63" s="7"/>
      <c r="W63" s="7"/>
    </row>
    <row r="64" spans="2:25" ht="15.75" thickBot="1" x14ac:dyDescent="0.3">
      <c r="H64" s="1"/>
      <c r="I64" s="1"/>
      <c r="J64" s="1"/>
      <c r="K64" s="1"/>
      <c r="L64" s="1"/>
      <c r="M64" s="1"/>
      <c r="N64" s="1"/>
      <c r="R64" s="8">
        <f>SUM(R61:R63)</f>
        <v>12109</v>
      </c>
      <c r="S64" s="8">
        <f>SUM(S61:S63)</f>
        <v>2543</v>
      </c>
      <c r="T64" s="7"/>
      <c r="U64" s="8">
        <f>SUM(U61:U63)</f>
        <v>3663</v>
      </c>
      <c r="V64" s="7"/>
      <c r="W64" s="8">
        <f>SUM(W61:W63)</f>
        <v>-1120</v>
      </c>
      <c r="Y64" s="1"/>
    </row>
    <row r="65" spans="2:23" ht="15.75" thickTop="1" x14ac:dyDescent="0.25">
      <c r="H65" s="1"/>
      <c r="I65" s="1"/>
      <c r="J65" s="1"/>
      <c r="K65" s="1"/>
      <c r="L65" s="1"/>
      <c r="M65" s="1"/>
      <c r="N65" s="1"/>
      <c r="V65" s="1"/>
    </row>
    <row r="66" spans="2:23" x14ac:dyDescent="0.25">
      <c r="B66" t="s">
        <v>33</v>
      </c>
      <c r="H66" s="1"/>
      <c r="I66" s="1"/>
      <c r="J66" s="1">
        <v>-161.16</v>
      </c>
      <c r="K66" s="1"/>
      <c r="L66" s="1"/>
      <c r="M66" s="1"/>
      <c r="N66" s="1"/>
    </row>
    <row r="67" spans="2:23" x14ac:dyDescent="0.25">
      <c r="B67" t="s">
        <v>34</v>
      </c>
      <c r="H67" s="1"/>
      <c r="I67" s="1"/>
      <c r="J67" s="1">
        <v>161.16</v>
      </c>
      <c r="K67" s="1"/>
      <c r="L67" s="1"/>
      <c r="M67" s="1"/>
      <c r="N67" s="1"/>
    </row>
    <row r="68" spans="2:23" x14ac:dyDescent="0.25">
      <c r="H68" s="1"/>
      <c r="I68" s="1"/>
      <c r="J68" s="1"/>
      <c r="K68" s="1"/>
      <c r="L68" s="1"/>
      <c r="M68" s="1"/>
      <c r="N68" s="1"/>
      <c r="P68" t="s">
        <v>0</v>
      </c>
      <c r="R68" s="1">
        <f>8007.57+5181.87</f>
        <v>13189.439999999999</v>
      </c>
      <c r="S68" t="s">
        <v>52</v>
      </c>
      <c r="W68" s="7">
        <f>13189.44*0.21</f>
        <v>2769.7824000000001</v>
      </c>
    </row>
    <row r="69" spans="2:23" x14ac:dyDescent="0.25">
      <c r="B69" t="s">
        <v>36</v>
      </c>
      <c r="H69" s="1"/>
      <c r="I69" s="1"/>
      <c r="J69" s="1"/>
      <c r="K69" s="1"/>
      <c r="L69" s="1"/>
      <c r="M69" s="1"/>
      <c r="N69" s="1"/>
      <c r="P69" t="s">
        <v>51</v>
      </c>
      <c r="R69" s="1">
        <v>161.16</v>
      </c>
      <c r="W69" s="7"/>
    </row>
    <row r="70" spans="2:23" x14ac:dyDescent="0.25">
      <c r="B70" t="s">
        <v>14</v>
      </c>
      <c r="H70" s="1"/>
      <c r="I70" s="1"/>
      <c r="J70" s="1">
        <v>1088.19</v>
      </c>
      <c r="K70" s="1"/>
      <c r="L70" s="1"/>
      <c r="M70" s="1"/>
      <c r="N70" s="1"/>
      <c r="R70" s="1"/>
      <c r="W70" s="7"/>
    </row>
    <row r="71" spans="2:23" x14ac:dyDescent="0.25">
      <c r="B71" t="s">
        <v>35</v>
      </c>
      <c r="H71" s="1"/>
      <c r="I71" s="1"/>
      <c r="J71" s="1">
        <v>-1088.19</v>
      </c>
      <c r="K71" s="1"/>
      <c r="L71" s="1"/>
      <c r="M71" s="1"/>
      <c r="N71" s="1"/>
      <c r="P71" t="s">
        <v>2</v>
      </c>
      <c r="R71" s="1">
        <v>3169</v>
      </c>
      <c r="W71" s="10"/>
    </row>
    <row r="72" spans="2:23" x14ac:dyDescent="0.25">
      <c r="H72" s="1"/>
      <c r="I72" s="1"/>
      <c r="J72" s="1"/>
      <c r="K72" s="1"/>
      <c r="W72" s="7"/>
    </row>
    <row r="73" spans="2:23" x14ac:dyDescent="0.25">
      <c r="H73" s="1"/>
      <c r="I73" s="1"/>
      <c r="J73" s="1"/>
      <c r="K73" s="1"/>
      <c r="W73" s="7">
        <f>SUM(W68:W71)</f>
        <v>2769.7824000000001</v>
      </c>
    </row>
    <row r="74" spans="2:23" x14ac:dyDescent="0.25">
      <c r="B74" t="s">
        <v>37</v>
      </c>
      <c r="H74" s="1"/>
      <c r="I74" s="1"/>
      <c r="J74" s="1"/>
      <c r="K74" s="1"/>
      <c r="W74" s="7"/>
    </row>
    <row r="75" spans="2:23" x14ac:dyDescent="0.25">
      <c r="B75" t="s">
        <v>38</v>
      </c>
      <c r="H75" s="1"/>
      <c r="I75" s="1"/>
      <c r="J75" s="1">
        <v>1681.59</v>
      </c>
      <c r="K75" s="1"/>
      <c r="P75" t="s">
        <v>47</v>
      </c>
      <c r="W75" s="10">
        <v>-3558</v>
      </c>
    </row>
    <row r="76" spans="2:23" x14ac:dyDescent="0.25">
      <c r="B76" t="s">
        <v>35</v>
      </c>
      <c r="H76" s="1"/>
      <c r="I76" s="1"/>
      <c r="J76" s="1">
        <v>-1681.59</v>
      </c>
      <c r="K76" s="1"/>
      <c r="W76" s="7"/>
    </row>
    <row r="77" spans="2:23" x14ac:dyDescent="0.25">
      <c r="H77" s="1"/>
      <c r="I77" s="1"/>
      <c r="J77" s="1"/>
      <c r="K77" s="1"/>
      <c r="P77" t="s">
        <v>53</v>
      </c>
      <c r="W77" s="7">
        <f>SUM(W73:W75)</f>
        <v>-788.21759999999995</v>
      </c>
    </row>
    <row r="78" spans="2:23" x14ac:dyDescent="0.25">
      <c r="H78" s="1"/>
      <c r="I78" s="1"/>
      <c r="J78" s="1"/>
      <c r="K78" s="1"/>
      <c r="P78" t="s">
        <v>54</v>
      </c>
      <c r="W78" s="7">
        <v>-1120</v>
      </c>
    </row>
    <row r="79" spans="2:23" x14ac:dyDescent="0.25">
      <c r="B79" t="s">
        <v>39</v>
      </c>
      <c r="H79" s="1"/>
      <c r="I79" s="1"/>
      <c r="J79" s="1"/>
      <c r="K79" s="1"/>
      <c r="W79" s="7"/>
    </row>
    <row r="80" spans="2:23" x14ac:dyDescent="0.25">
      <c r="B80" t="s">
        <v>40</v>
      </c>
      <c r="H80" s="1"/>
      <c r="I80" s="1"/>
      <c r="J80" s="1"/>
      <c r="K80" s="1"/>
      <c r="L80" s="1">
        <v>1029.1600000000001</v>
      </c>
      <c r="M80" s="1"/>
      <c r="N80" s="1"/>
      <c r="W80" s="7"/>
    </row>
    <row r="81" spans="2:23" ht="15.75" thickBot="1" x14ac:dyDescent="0.3">
      <c r="B81" t="s">
        <v>19</v>
      </c>
      <c r="H81" s="1"/>
      <c r="I81" s="1"/>
      <c r="J81" s="1"/>
      <c r="K81" s="1"/>
      <c r="L81" s="1">
        <v>-1029.1600000000001</v>
      </c>
      <c r="M81" s="1"/>
      <c r="N81" s="1"/>
      <c r="P81" t="s">
        <v>55</v>
      </c>
      <c r="W81" s="8">
        <f>1120-788</f>
        <v>332</v>
      </c>
    </row>
    <row r="82" spans="2:23" ht="15.75" thickTop="1" x14ac:dyDescent="0.25">
      <c r="H82" s="1"/>
      <c r="I82" s="1"/>
      <c r="J82" s="1"/>
      <c r="K82" s="1"/>
      <c r="L82" s="1"/>
      <c r="M82" s="1"/>
      <c r="N82" s="1"/>
      <c r="W82" s="7"/>
    </row>
    <row r="83" spans="2:23" x14ac:dyDescent="0.25">
      <c r="H83" s="1"/>
      <c r="I83" s="1"/>
      <c r="J83" s="1"/>
      <c r="K83" s="1"/>
      <c r="L83" s="1"/>
      <c r="M83" s="1"/>
      <c r="N83" s="1"/>
      <c r="P83" s="9" t="s">
        <v>56</v>
      </c>
      <c r="W83" s="7"/>
    </row>
    <row r="84" spans="2:23" x14ac:dyDescent="0.25">
      <c r="B84" t="s">
        <v>39</v>
      </c>
      <c r="H84" s="1"/>
      <c r="I84" s="1"/>
      <c r="J84" s="1"/>
      <c r="K84" s="1"/>
      <c r="L84" s="1"/>
      <c r="M84" s="1"/>
      <c r="N84" s="1"/>
      <c r="P84" t="s">
        <v>57</v>
      </c>
      <c r="W84" s="7">
        <v>497</v>
      </c>
    </row>
    <row r="85" spans="2:23" x14ac:dyDescent="0.25">
      <c r="B85" t="s">
        <v>40</v>
      </c>
      <c r="H85" s="1"/>
      <c r="I85" s="1"/>
      <c r="J85" s="1"/>
      <c r="K85" s="1"/>
      <c r="L85" s="1">
        <v>2529.67</v>
      </c>
      <c r="M85" s="1"/>
      <c r="N85" s="1"/>
      <c r="P85" t="s">
        <v>55</v>
      </c>
      <c r="W85" s="7">
        <v>-332</v>
      </c>
    </row>
    <row r="86" spans="2:23" x14ac:dyDescent="0.25">
      <c r="B86" t="s">
        <v>42</v>
      </c>
      <c r="H86" s="1"/>
      <c r="I86" s="1"/>
      <c r="J86" s="1"/>
      <c r="K86" s="1"/>
      <c r="L86" s="1">
        <v>-2529.67</v>
      </c>
      <c r="M86" s="1"/>
      <c r="N86" s="1"/>
      <c r="W86" s="7"/>
    </row>
    <row r="87" spans="2:23" ht="15.75" thickBot="1" x14ac:dyDescent="0.3">
      <c r="H87" s="1"/>
      <c r="I87" s="1"/>
      <c r="J87" s="1"/>
      <c r="K87" s="1"/>
      <c r="W87" s="8">
        <f>SUM(W84:W86)</f>
        <v>165</v>
      </c>
    </row>
    <row r="88" spans="2:23" ht="15.75" thickTop="1" x14ac:dyDescent="0.25">
      <c r="W88" s="7"/>
    </row>
    <row r="89" spans="2:23" x14ac:dyDescent="0.25">
      <c r="B89" t="s">
        <v>65</v>
      </c>
      <c r="N89">
        <v>529.16</v>
      </c>
      <c r="W89" s="7"/>
    </row>
    <row r="90" spans="2:23" x14ac:dyDescent="0.25">
      <c r="B90" t="s">
        <v>63</v>
      </c>
      <c r="N90">
        <v>529.16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Balans 31-12-2020</vt:lpstr>
      <vt:lpstr>'Balans 31-12-2020'!Afdrukbereik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Schinkel</dc:creator>
  <cp:lastModifiedBy>Oudewordel</cp:lastModifiedBy>
  <cp:lastPrinted>2021-08-16T08:20:44Z</cp:lastPrinted>
  <dcterms:created xsi:type="dcterms:W3CDTF">2021-08-13T12:51:48Z</dcterms:created>
  <dcterms:modified xsi:type="dcterms:W3CDTF">2021-08-21T20:33:26Z</dcterms:modified>
</cp:coreProperties>
</file>